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6\II_181_silnice_Sokolov-Kr._Poříčí\soupis_prací_varianta_č.2\"/>
    </mc:Choice>
  </mc:AlternateContent>
  <bookViews>
    <workbookView xWindow="240" yWindow="120" windowWidth="14940" windowHeight="9225"/>
  </bookViews>
  <sheets>
    <sheet name="Souhrn" sheetId="1" r:id="rId1"/>
    <sheet name="0 - SO1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SO101'!$A$1:$M$75</definedName>
    <definedName name="_xlnm.Print_Titles" localSheetId="1">'0 - SO101'!$24:$26</definedName>
  </definedNames>
  <calcPr/>
</workbook>
</file>

<file path=xl/calcChain.xml><?xml version="1.0" encoding="utf-8"?>
<calcChain xmlns="http://schemas.openxmlformats.org/spreadsheetml/2006/main">
  <c i="2" l="1" r="R52"/>
  <c r="Q52"/>
  <c r="J52"/>
  <c r="L52"/>
  <c r="R46"/>
  <c r="R58"/>
  <c r="Q46"/>
  <c r="Q58"/>
  <c r="J46"/>
  <c r="L58"/>
  <c r="L59"/>
  <c r="R37"/>
  <c r="R43"/>
  <c r="Q37"/>
  <c r="Q43"/>
  <c r="J37"/>
  <c r="H44"/>
  <c r="R28"/>
  <c r="R34"/>
  <c r="Q28"/>
  <c r="Q34"/>
  <c r="J28"/>
  <c r="L28"/>
  <c r="K22"/>
  <c r="K21"/>
  <c r="K20"/>
  <c r="A13"/>
  <c r="Q11"/>
  <c r="S6"/>
  <c r="S5"/>
  <c i="1" r="S6"/>
  <c r="S5"/>
  <c i="2" l="1" r="H34"/>
  <c r="L34"/>
  <c r="J34"/>
  <c r="J35"/>
  <c r="H35"/>
  <c r="L37"/>
  <c r="H43"/>
  <c r="L43"/>
  <c r="J43"/>
  <c r="J44"/>
  <c r="L46"/>
  <c r="H58"/>
  <c r="J58"/>
  <c r="J59"/>
  <c r="H59"/>
  <c r="L22"/>
  <c l="1" r="J10"/>
  <c i="1" r="D20"/>
  <c r="F11"/>
  <c i="2" r="J11"/>
  <c i="1" r="F20"/>
  <c i="2" r="S34"/>
  <c r="S20"/>
  <c r="S43"/>
  <c r="S21"/>
  <c r="S58"/>
  <c r="S22"/>
  <c r="R11"/>
  <c r="L21"/>
  <c r="L35"/>
  <c r="L44"/>
  <c r="S7"/>
  <c i="1" r="S7"/>
  <c r="F13"/>
  <c i="2" r="L20"/>
  <c l="1" r="S11"/>
  <c i="1" r="S20"/>
</calcChain>
</file>

<file path=xl/sharedStrings.xml><?xml version="1.0" encoding="utf-8"?>
<sst xmlns="http://schemas.openxmlformats.org/spreadsheetml/2006/main">
  <si>
    <t>SOUHRNNÝ LIST STAVBY</t>
  </si>
  <si>
    <t>STAVBA</t>
  </si>
  <si>
    <t>TÚ_S_126_2 - II/181 Sokolov - Královské Poříčí (varianta 2)</t>
  </si>
  <si>
    <t>05.11.2025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</si>
  <si>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</si>
  <si>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</si>
  <si>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</si>
  <si>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</si>
  <si>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</si>
  <si>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</si>
  <si>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</si>
  <si>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</si>
  <si>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</si>
  <si>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</si>
  <si>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</si>
  <si>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</si>
  <si>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</si>
  <si>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</si>
  <si>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</si>
  <si>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SO101</t>
  </si>
  <si>
    <t>Komunikace</t>
  </si>
  <si>
    <t>SOUPIS PRACÍ</t>
  </si>
  <si>
    <t xml:space="preserve">Objekt: </t>
  </si>
  <si>
    <t xml:space="preserve">Celková cena (bez DPH): </t>
  </si>
  <si>
    <t>SO101 - Komunikace</t>
  </si>
  <si>
    <t xml:space="preserve">Celková cena (s DPH): </t>
  </si>
  <si>
    <t>SOUHRN</t>
  </si>
  <si>
    <t>Kód</t>
  </si>
  <si>
    <t>Název</t>
  </si>
  <si>
    <t>Všeobecné konstrukce a práce</t>
  </si>
  <si>
    <t>komunikace</t>
  </si>
  <si>
    <t>ostatní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</si>
  <si>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</si>
  <si>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</si>
  <si>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</si>
  <si>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</si>
  <si>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</si>
  <si>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</si>
  <si>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</si>
  <si>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</si>
  <si>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</si>
  <si>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</si>
  <si>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</si>
  <si>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</si>
  <si>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</si>
  <si>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>- kompletní dopravně inženýrská opatření po dobu stavby _x000d_
- včetně přechodného vodorovného i svislého dopravního značení, dopravních zařízení, zábran (dodání, montáž, pronájem, kontrola a údržba, přemísťování, předznačování, demontáž a odvoz)_x000d_
- včetně nezbytné inženýrské činnosti k zajištění potřebných povolení, včetně správních poplatků_x000d_
- součástí fakturace bud podrobný rozpis použitých značek a zařízení v rámci této položky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</si>
  <si>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</si>
  <si>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</si>
  <si>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</si>
  <si>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</si>
  <si>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</si>
  <si>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</si>
  <si>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poznámka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</si>
  <si>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</si>
  <si>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</si>
  <si>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</si>
  <si>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</si>
  <si>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</si>
  <si>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</si>
  <si>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5 - komunikace</t>
  </si>
  <si>
    <t>577841</t>
  </si>
  <si>
    <t>REPROF ASF VRST RECYK ZA HORKA REMIX PLUS TL 50MM SE VTL AC</t>
  </si>
  <si>
    <t>M2</t>
  </si>
  <si>
    <t xml:space="preserve">- recyklace na místě za horka podle ČSN 73 61 48 na hloubku 40 mm, technologií REMIX PLUS s pokládkou výsledné obrusné vrstvy z asfaltové směsi typu ACO 11+ podle ČSN 73 6121 v celkové  tl. 50 mm s asfaltovým pojivem 50/70 (včetně provedení průkazních zkoušek na ověření fyzikálně-mechanických vlastností budoucí recyklované směsi)_x000d_
- v případě potřeby včetně řezání a utěsnění pracovních spár _x000d_
- zesílení konstrukce vozovky o 10 mm</t>
  </si>
  <si>
    <t>20336 = 20336,000 =&gt; A</t>
  </si>
  <si>
    <t>Položka zahrnuje:
- dodání materiálů předepsaných pro recyklaci za horka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</si>
  <si>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9 - ostatní práce</t>
  </si>
  <si>
    <t>915111</t>
  </si>
  <si>
    <t>VODOROVNÉ DOPRAVNÍ ZNAČENÍ BARVOU HLADKÉ - DODÁVKA A POKLÁDKA</t>
  </si>
  <si>
    <t>- VDZ barvou _x000d_
- dle stávajícího stavu</t>
  </si>
  <si>
    <t xml:space="preserve">- vodící čáry (tl. 250 mm):  2360*0,250*2 = 1180,000 =&gt; A _x000d_
- středová čára, přerušovaná nebo souvislá nebo zdvojená (tl. 125 mm):  2360*0,125 = 295,000 =&gt; B _x000d_
- šrafy:  4 = 4,000 =&gt; C _x000d_
A+B+C = 1479,000 =&gt; D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</si>
  <si>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</si>
  <si>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</si>
  <si>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</si>
  <si>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VDZ plastem _x000d_
- dle stávajícího stavu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</si>
</sst>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Protection="1"/>
    <xf numFmtId="0" fontId="0" fillId="2" borderId="10" xfId="0" applyFill="1" applyBorder="1" applyProtection="1">
      <protection locked="0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SO101'!S5)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SO101'!S6)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SO101'!S7)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SO101'!J10</f>
        <v>0</v>
      </c>
      <c r="E20" s="27"/>
      <c r="F20" s="26">
        <f>('0 - SO101'!J11)</f>
        <v>0</v>
      </c>
      <c r="G20" s="13"/>
      <c r="H20" s="2"/>
      <c r="I20" s="2"/>
      <c r="S20" s="9">
        <f>ROUND('0 - SO101'!S11,4)</f>
        <v>0</v>
      </c>
    </row>
    <row r="21">
      <c r="A21" s="14"/>
      <c r="B21" s="4"/>
      <c r="C21" s="4"/>
      <c r="D21" s="4"/>
      <c r="E21" s="4"/>
      <c r="F21" s="4"/>
      <c r="G21" s="15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101'!A11" display="'SO101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0+(H34+H43+H58)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22</v>
      </c>
      <c r="B10" s="1"/>
      <c r="C10" s="17"/>
      <c r="D10" s="1"/>
      <c r="E10" s="1"/>
      <c r="F10" s="1"/>
      <c r="G10" s="18"/>
      <c r="H10" s="1"/>
      <c r="I10" s="31" t="s">
        <v>23</v>
      </c>
      <c r="J10" s="32">
        <f>0+H35+H44+H59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24</v>
      </c>
      <c r="B11" s="1"/>
      <c r="C11" s="1"/>
      <c r="D11" s="1"/>
      <c r="E11" s="1"/>
      <c r="F11" s="1"/>
      <c r="G11" s="31"/>
      <c r="H11" s="1"/>
      <c r="I11" s="31" t="s">
        <v>25</v>
      </c>
      <c r="J11" s="32">
        <f>ROUND(0+((H34+H43+H58)*1.21),2)</f>
        <v>0</v>
      </c>
      <c r="K11" s="1"/>
      <c r="L11" s="1"/>
      <c r="M11" s="13"/>
      <c r="N11" s="2"/>
      <c r="O11" s="2"/>
      <c r="P11" s="2"/>
      <c r="Q11" s="33">
        <f>IF(SUM(K20:K22)&gt;0,ROUND(SUM(S20:S22)/SUM(K20:K22)-1,8),0)</f>
        <v>0</v>
      </c>
      <c r="R11" s="9">
        <f>AVERAGE(J34,J43,J58)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27</v>
      </c>
      <c r="C19" s="34"/>
      <c r="D19" s="34"/>
      <c r="E19" s="34" t="s">
        <v>28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29</v>
      </c>
      <c r="F20" s="1"/>
      <c r="G20" s="1"/>
      <c r="H20" s="1"/>
      <c r="I20" s="1"/>
      <c r="J20" s="1"/>
      <c r="K20" s="38">
        <f>0+J28</f>
        <v>0</v>
      </c>
      <c r="L20" s="38">
        <f>0+L34</f>
        <v>0</v>
      </c>
      <c r="M20" s="13"/>
      <c r="N20" s="2"/>
      <c r="O20" s="2"/>
      <c r="P20" s="2"/>
      <c r="Q20" s="2"/>
      <c r="S20" s="9">
        <f>S34</f>
        <v>0</v>
      </c>
    </row>
    <row r="21">
      <c r="A21" s="10"/>
      <c r="B21" s="36">
        <v>5</v>
      </c>
      <c r="C21" s="1"/>
      <c r="D21" s="1"/>
      <c r="E21" s="37" t="s">
        <v>30</v>
      </c>
      <c r="F21" s="1"/>
      <c r="G21" s="1"/>
      <c r="H21" s="1"/>
      <c r="I21" s="1"/>
      <c r="J21" s="1"/>
      <c r="K21" s="38">
        <f>0+J37</f>
        <v>0</v>
      </c>
      <c r="L21" s="38">
        <f>0+L43</f>
        <v>0</v>
      </c>
      <c r="M21" s="13"/>
      <c r="N21" s="2"/>
      <c r="O21" s="2"/>
      <c r="P21" s="2"/>
      <c r="Q21" s="2"/>
      <c r="S21" s="9">
        <f>S43</f>
        <v>0</v>
      </c>
    </row>
    <row r="22">
      <c r="A22" s="10"/>
      <c r="B22" s="36">
        <v>9</v>
      </c>
      <c r="C22" s="1"/>
      <c r="D22" s="1"/>
      <c r="E22" s="37" t="s">
        <v>31</v>
      </c>
      <c r="F22" s="1"/>
      <c r="G22" s="1"/>
      <c r="H22" s="1"/>
      <c r="I22" s="1"/>
      <c r="J22" s="1"/>
      <c r="K22" s="38">
        <f>0+J46+J52</f>
        <v>0</v>
      </c>
      <c r="L22" s="38">
        <f>0+L58</f>
        <v>0</v>
      </c>
      <c r="M22" s="13"/>
      <c r="N22" s="2"/>
      <c r="O22" s="2"/>
      <c r="P22" s="2"/>
      <c r="Q22" s="2"/>
      <c r="S22" s="9">
        <f>S58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28" t="s">
        <v>32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39"/>
      <c r="N25" s="2"/>
      <c r="O25" s="2"/>
      <c r="P25" s="2"/>
      <c r="Q25" s="2"/>
    </row>
    <row r="26" ht="18" customHeight="1">
      <c r="A26" s="10"/>
      <c r="B26" s="34" t="s">
        <v>33</v>
      </c>
      <c r="C26" s="34" t="s">
        <v>27</v>
      </c>
      <c r="D26" s="34" t="s">
        <v>34</v>
      </c>
      <c r="E26" s="34" t="s">
        <v>28</v>
      </c>
      <c r="F26" s="34" t="s">
        <v>35</v>
      </c>
      <c r="G26" s="35" t="s">
        <v>36</v>
      </c>
      <c r="H26" s="23" t="s">
        <v>37</v>
      </c>
      <c r="I26" s="23" t="s">
        <v>38</v>
      </c>
      <c r="J26" s="23" t="s">
        <v>17</v>
      </c>
      <c r="K26" s="35" t="s">
        <v>39</v>
      </c>
      <c r="L26" s="23" t="s">
        <v>18</v>
      </c>
      <c r="M26" s="40"/>
      <c r="N26" s="2"/>
      <c r="O26" s="2"/>
      <c r="P26" s="2"/>
      <c r="Q26" s="2"/>
    </row>
    <row r="27" ht="40" customHeight="1">
      <c r="A27" s="10"/>
      <c r="B27" s="41" t="s">
        <v>40</v>
      </c>
      <c r="C27" s="1"/>
      <c r="D27" s="1"/>
      <c r="E27" s="1"/>
      <c r="F27" s="1"/>
      <c r="G27" s="1"/>
      <c r="H27" s="42"/>
      <c r="I27" s="1"/>
      <c r="J27" s="42"/>
      <c r="K27" s="1"/>
      <c r="L27" s="1"/>
      <c r="M27" s="13"/>
      <c r="N27" s="2"/>
      <c r="O27" s="2"/>
      <c r="P27" s="2"/>
      <c r="Q27" s="2"/>
    </row>
    <row r="28">
      <c r="A28" s="10"/>
      <c r="B28" s="43">
        <v>1</v>
      </c>
      <c r="C28" s="44" t="s">
        <v>41</v>
      </c>
      <c r="D28" s="44" t="s">
        <v>7</v>
      </c>
      <c r="E28" s="44" t="s">
        <v>42</v>
      </c>
      <c r="F28" s="44" t="s">
        <v>7</v>
      </c>
      <c r="G28" s="45" t="s">
        <v>43</v>
      </c>
      <c r="H28" s="46">
        <v>1</v>
      </c>
      <c r="I28" s="47">
        <v>0</v>
      </c>
      <c r="J28" s="48">
        <f>ROUND(H28*I28,2)</f>
        <v>0</v>
      </c>
      <c r="K28" s="49">
        <v>0.20999999999999999</v>
      </c>
      <c r="L28" s="50">
        <f>ROUND(J28*1.21,2)</f>
        <v>0</v>
      </c>
      <c r="M28" s="13"/>
      <c r="N28" s="2"/>
      <c r="O28" s="2"/>
      <c r="P28" s="2"/>
      <c r="Q28" s="33">
        <f>IF(ISNUMBER(K28),IF(H28&gt;0,IF(I28&gt;0,J28,0),0),0)</f>
        <v>0</v>
      </c>
      <c r="R28" s="9">
        <f>IF(ISNUMBER(K28)=FALSE,J28,0)</f>
        <v>0</v>
      </c>
    </row>
    <row r="29">
      <c r="A29" s="10"/>
      <c r="B29" s="51" t="s">
        <v>44</v>
      </c>
      <c r="C29" s="1"/>
      <c r="D29" s="1"/>
      <c r="E29" s="52" t="s">
        <v>45</v>
      </c>
      <c r="F29" s="1"/>
      <c r="G29" s="1"/>
      <c r="H29" s="42"/>
      <c r="I29" s="1"/>
      <c r="J29" s="42"/>
      <c r="K29" s="1"/>
      <c r="L29" s="1"/>
      <c r="M29" s="13"/>
      <c r="N29" s="2"/>
      <c r="O29" s="2"/>
      <c r="P29" s="2"/>
      <c r="Q29" s="2"/>
    </row>
    <row r="30">
      <c r="A30" s="10"/>
      <c r="B30" s="51" t="s">
        <v>46</v>
      </c>
      <c r="C30" s="1"/>
      <c r="D30" s="1"/>
      <c r="E30" s="52" t="s">
        <v>47</v>
      </c>
      <c r="F30" s="1"/>
      <c r="G30" s="1"/>
      <c r="H30" s="42"/>
      <c r="I30" s="1"/>
      <c r="J30" s="42"/>
      <c r="K30" s="1"/>
      <c r="L30" s="1"/>
      <c r="M30" s="13"/>
      <c r="N30" s="2"/>
      <c r="O30" s="2"/>
      <c r="P30" s="2"/>
      <c r="Q30" s="2"/>
    </row>
    <row r="31">
      <c r="A31" s="10"/>
      <c r="B31" s="51" t="s">
        <v>48</v>
      </c>
      <c r="C31" s="1"/>
      <c r="D31" s="1"/>
      <c r="E31" s="52" t="s">
        <v>49</v>
      </c>
      <c r="F31" s="1"/>
      <c r="G31" s="1"/>
      <c r="H31" s="42"/>
      <c r="I31" s="1"/>
      <c r="J31" s="42"/>
      <c r="K31" s="1"/>
      <c r="L31" s="1"/>
      <c r="M31" s="13"/>
      <c r="N31" s="2"/>
      <c r="O31" s="2"/>
      <c r="P31" s="2"/>
      <c r="Q31" s="2"/>
    </row>
    <row r="32">
      <c r="A32" s="10"/>
      <c r="B32" s="51" t="s">
        <v>50</v>
      </c>
      <c r="C32" s="1"/>
      <c r="D32" s="1"/>
      <c r="E32" s="52" t="s">
        <v>51</v>
      </c>
      <c r="F32" s="1"/>
      <c r="G32" s="1"/>
      <c r="H32" s="42"/>
      <c r="I32" s="1"/>
      <c r="J32" s="42"/>
      <c r="K32" s="1"/>
      <c r="L32" s="1"/>
      <c r="M32" s="13"/>
      <c r="N32" s="2"/>
      <c r="O32" s="2"/>
      <c r="P32" s="2"/>
      <c r="Q32" s="2"/>
    </row>
    <row r="33" thickBot="1">
      <c r="A33" s="10"/>
      <c r="B33" s="53" t="s">
        <v>52</v>
      </c>
      <c r="C33" s="54"/>
      <c r="D33" s="54"/>
      <c r="E33" s="55"/>
      <c r="F33" s="54"/>
      <c r="G33" s="54"/>
      <c r="H33" s="56"/>
      <c r="I33" s="54"/>
      <c r="J33" s="56"/>
      <c r="K33" s="54"/>
      <c r="L33" s="54"/>
      <c r="M33" s="13"/>
      <c r="N33" s="2"/>
      <c r="O33" s="2"/>
      <c r="P33" s="2"/>
      <c r="Q33" s="2"/>
    </row>
    <row r="34" thickTop="1" thickBot="1" ht="25" customHeight="1">
      <c r="A34" s="10"/>
      <c r="B34" s="1"/>
      <c r="C34" s="57">
        <v>0</v>
      </c>
      <c r="D34" s="1"/>
      <c r="E34" s="57" t="s">
        <v>29</v>
      </c>
      <c r="F34" s="1"/>
      <c r="G34" s="58" t="s">
        <v>53</v>
      </c>
      <c r="H34" s="59">
        <f>0+J28</f>
        <v>0</v>
      </c>
      <c r="I34" s="58" t="s">
        <v>54</v>
      </c>
      <c r="J34" s="60">
        <f>(L34-H34)</f>
        <v>0</v>
      </c>
      <c r="K34" s="58" t="s">
        <v>55</v>
      </c>
      <c r="L34" s="61">
        <f>ROUND((0+J28)*1.21,2)</f>
        <v>0</v>
      </c>
      <c r="M34" s="13"/>
      <c r="N34" s="2"/>
      <c r="O34" s="2"/>
      <c r="P34" s="2"/>
      <c r="Q34" s="33">
        <f>0+Q28</f>
        <v>0</v>
      </c>
      <c r="R34" s="9">
        <f>0+R28</f>
        <v>0</v>
      </c>
      <c r="S34" s="62">
        <f>Q34*(1+J34)+R34</f>
        <v>0</v>
      </c>
    </row>
    <row r="35" thickTop="1" thickBot="1" ht="25" customHeight="1">
      <c r="A35" s="10"/>
      <c r="B35" s="63"/>
      <c r="C35" s="63"/>
      <c r="D35" s="63"/>
      <c r="E35" s="63"/>
      <c r="F35" s="63"/>
      <c r="G35" s="64" t="s">
        <v>56</v>
      </c>
      <c r="H35" s="65">
        <f>0+J28</f>
        <v>0</v>
      </c>
      <c r="I35" s="64" t="s">
        <v>57</v>
      </c>
      <c r="J35" s="66">
        <f>0+J34</f>
        <v>0</v>
      </c>
      <c r="K35" s="64" t="s">
        <v>58</v>
      </c>
      <c r="L35" s="67">
        <f>0+L34</f>
        <v>0</v>
      </c>
      <c r="M35" s="13"/>
      <c r="N35" s="2"/>
      <c r="O35" s="2"/>
      <c r="P35" s="2"/>
      <c r="Q35" s="2"/>
    </row>
    <row r="36" ht="40" customHeight="1">
      <c r="A36" s="10"/>
      <c r="B36" s="68" t="s">
        <v>59</v>
      </c>
      <c r="C36" s="1"/>
      <c r="D36" s="1"/>
      <c r="E36" s="1"/>
      <c r="F36" s="1"/>
      <c r="G36" s="1"/>
      <c r="H36" s="42"/>
      <c r="I36" s="1"/>
      <c r="J36" s="42"/>
      <c r="K36" s="1"/>
      <c r="L36" s="1"/>
      <c r="M36" s="13"/>
      <c r="N36" s="2"/>
      <c r="O36" s="2"/>
      <c r="P36" s="2"/>
      <c r="Q36" s="2"/>
    </row>
    <row r="37">
      <c r="A37" s="10"/>
      <c r="B37" s="43">
        <v>2</v>
      </c>
      <c r="C37" s="44" t="s">
        <v>60</v>
      </c>
      <c r="D37" s="44"/>
      <c r="E37" s="44" t="s">
        <v>61</v>
      </c>
      <c r="F37" s="44" t="s">
        <v>7</v>
      </c>
      <c r="G37" s="45" t="s">
        <v>62</v>
      </c>
      <c r="H37" s="46">
        <v>20336</v>
      </c>
      <c r="I37" s="47">
        <v>0</v>
      </c>
      <c r="J37" s="48">
        <f>ROUND(H37*I37,2)</f>
        <v>0</v>
      </c>
      <c r="K37" s="49">
        <v>0.20999999999999999</v>
      </c>
      <c r="L37" s="50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>
      <c r="A38" s="10"/>
      <c r="B38" s="51" t="s">
        <v>44</v>
      </c>
      <c r="C38" s="1"/>
      <c r="D38" s="1"/>
      <c r="E38" s="52" t="s">
        <v>63</v>
      </c>
      <c r="F38" s="1"/>
      <c r="G38" s="1"/>
      <c r="H38" s="42"/>
      <c r="I38" s="1"/>
      <c r="J38" s="42"/>
      <c r="K38" s="1"/>
      <c r="L38" s="1"/>
      <c r="M38" s="13"/>
      <c r="N38" s="2"/>
      <c r="O38" s="2"/>
      <c r="P38" s="2"/>
      <c r="Q38" s="2"/>
    </row>
    <row r="39">
      <c r="A39" s="10"/>
      <c r="B39" s="51" t="s">
        <v>46</v>
      </c>
      <c r="C39" s="1"/>
      <c r="D39" s="1"/>
      <c r="E39" s="52" t="s">
        <v>64</v>
      </c>
      <c r="F39" s="1"/>
      <c r="G39" s="1"/>
      <c r="H39" s="42"/>
      <c r="I39" s="1"/>
      <c r="J39" s="42"/>
      <c r="K39" s="1"/>
      <c r="L39" s="1"/>
      <c r="M39" s="13"/>
      <c r="N39" s="2"/>
      <c r="O39" s="2"/>
      <c r="P39" s="2"/>
      <c r="Q39" s="2"/>
    </row>
    <row r="40">
      <c r="A40" s="10"/>
      <c r="B40" s="51" t="s">
        <v>48</v>
      </c>
      <c r="C40" s="1"/>
      <c r="D40" s="1"/>
      <c r="E40" s="52" t="s">
        <v>65</v>
      </c>
      <c r="F40" s="1"/>
      <c r="G40" s="1"/>
      <c r="H40" s="42"/>
      <c r="I40" s="1"/>
      <c r="J40" s="42"/>
      <c r="K40" s="1"/>
      <c r="L40" s="1"/>
      <c r="M40" s="13"/>
      <c r="N40" s="2"/>
      <c r="O40" s="2"/>
      <c r="P40" s="2"/>
      <c r="Q40" s="2"/>
    </row>
    <row r="41">
      <c r="A41" s="10"/>
      <c r="B41" s="51" t="s">
        <v>50</v>
      </c>
      <c r="C41" s="1"/>
      <c r="D41" s="1"/>
      <c r="E41" s="52" t="s">
        <v>51</v>
      </c>
      <c r="F41" s="1"/>
      <c r="G41" s="1"/>
      <c r="H41" s="42"/>
      <c r="I41" s="1"/>
      <c r="J41" s="42"/>
      <c r="K41" s="1"/>
      <c r="L41" s="1"/>
      <c r="M41" s="13"/>
      <c r="N41" s="2"/>
      <c r="O41" s="2"/>
      <c r="P41" s="2"/>
      <c r="Q41" s="2"/>
    </row>
    <row r="42" thickBot="1">
      <c r="A42" s="10"/>
      <c r="B42" s="53" t="s">
        <v>52</v>
      </c>
      <c r="C42" s="54"/>
      <c r="D42" s="54"/>
      <c r="E42" s="55"/>
      <c r="F42" s="54"/>
      <c r="G42" s="54"/>
      <c r="H42" s="56"/>
      <c r="I42" s="54"/>
      <c r="J42" s="56"/>
      <c r="K42" s="54"/>
      <c r="L42" s="54"/>
      <c r="M42" s="13"/>
      <c r="N42" s="2"/>
      <c r="O42" s="2"/>
      <c r="P42" s="2"/>
      <c r="Q42" s="2"/>
    </row>
    <row r="43" thickTop="1" thickBot="1" ht="25" customHeight="1">
      <c r="A43" s="10"/>
      <c r="B43" s="1"/>
      <c r="C43" s="57">
        <v>5</v>
      </c>
      <c r="D43" s="1"/>
      <c r="E43" s="57" t="s">
        <v>30</v>
      </c>
      <c r="F43" s="1"/>
      <c r="G43" s="58" t="s">
        <v>53</v>
      </c>
      <c r="H43" s="59">
        <f>0+J37</f>
        <v>0</v>
      </c>
      <c r="I43" s="58" t="s">
        <v>54</v>
      </c>
      <c r="J43" s="60">
        <f>(L43-H43)</f>
        <v>0</v>
      </c>
      <c r="K43" s="58" t="s">
        <v>55</v>
      </c>
      <c r="L43" s="61">
        <f>ROUND((0+J37)*1.21,2)</f>
        <v>0</v>
      </c>
      <c r="M43" s="13"/>
      <c r="N43" s="2"/>
      <c r="O43" s="2"/>
      <c r="P43" s="2"/>
      <c r="Q43" s="33">
        <f>0+Q37</f>
        <v>0</v>
      </c>
      <c r="R43" s="9">
        <f>0+R37</f>
        <v>0</v>
      </c>
      <c r="S43" s="62">
        <f>Q43*(1+J43)+R43</f>
        <v>0</v>
      </c>
    </row>
    <row r="44" thickTop="1" thickBot="1" ht="25" customHeight="1">
      <c r="A44" s="10"/>
      <c r="B44" s="63"/>
      <c r="C44" s="63"/>
      <c r="D44" s="63"/>
      <c r="E44" s="63"/>
      <c r="F44" s="63"/>
      <c r="G44" s="64" t="s">
        <v>56</v>
      </c>
      <c r="H44" s="65">
        <f>0+J37</f>
        <v>0</v>
      </c>
      <c r="I44" s="64" t="s">
        <v>57</v>
      </c>
      <c r="J44" s="66">
        <f>0+J43</f>
        <v>0</v>
      </c>
      <c r="K44" s="64" t="s">
        <v>58</v>
      </c>
      <c r="L44" s="67">
        <f>0+L43</f>
        <v>0</v>
      </c>
      <c r="M44" s="13"/>
      <c r="N44" s="2"/>
      <c r="O44" s="2"/>
      <c r="P44" s="2"/>
      <c r="Q44" s="2"/>
    </row>
    <row r="45" ht="40" customHeight="1">
      <c r="A45" s="10"/>
      <c r="B45" s="68" t="s">
        <v>66</v>
      </c>
      <c r="C45" s="1"/>
      <c r="D45" s="1"/>
      <c r="E45" s="1"/>
      <c r="F45" s="1"/>
      <c r="G45" s="1"/>
      <c r="H45" s="42"/>
      <c r="I45" s="1"/>
      <c r="J45" s="42"/>
      <c r="K45" s="1"/>
      <c r="L45" s="1"/>
      <c r="M45" s="13"/>
      <c r="N45" s="2"/>
      <c r="O45" s="2"/>
      <c r="P45" s="2"/>
      <c r="Q45" s="2"/>
    </row>
    <row r="46">
      <c r="A46" s="10"/>
      <c r="B46" s="43">
        <v>3</v>
      </c>
      <c r="C46" s="44" t="s">
        <v>67</v>
      </c>
      <c r="D46" s="44"/>
      <c r="E46" s="44" t="s">
        <v>68</v>
      </c>
      <c r="F46" s="44" t="s">
        <v>7</v>
      </c>
      <c r="G46" s="45" t="s">
        <v>62</v>
      </c>
      <c r="H46" s="46">
        <v>1479</v>
      </c>
      <c r="I46" s="47">
        <v>0</v>
      </c>
      <c r="J46" s="48">
        <f>ROUND(H46*I46,2)</f>
        <v>0</v>
      </c>
      <c r="K46" s="49">
        <v>0.20999999999999999</v>
      </c>
      <c r="L46" s="50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>
      <c r="A47" s="10"/>
      <c r="B47" s="51" t="s">
        <v>44</v>
      </c>
      <c r="C47" s="1"/>
      <c r="D47" s="1"/>
      <c r="E47" s="52" t="s">
        <v>69</v>
      </c>
      <c r="F47" s="1"/>
      <c r="G47" s="1"/>
      <c r="H47" s="42"/>
      <c r="I47" s="1"/>
      <c r="J47" s="42"/>
      <c r="K47" s="1"/>
      <c r="L47" s="1"/>
      <c r="M47" s="13"/>
      <c r="N47" s="2"/>
      <c r="O47" s="2"/>
      <c r="P47" s="2"/>
      <c r="Q47" s="2"/>
    </row>
    <row r="48">
      <c r="A48" s="10"/>
      <c r="B48" s="51" t="s">
        <v>46</v>
      </c>
      <c r="C48" s="1"/>
      <c r="D48" s="1"/>
      <c r="E48" s="52" t="s">
        <v>70</v>
      </c>
      <c r="F48" s="1"/>
      <c r="G48" s="1"/>
      <c r="H48" s="42"/>
      <c r="I48" s="1"/>
      <c r="J48" s="42"/>
      <c r="K48" s="1"/>
      <c r="L48" s="1"/>
      <c r="M48" s="13"/>
      <c r="N48" s="2"/>
      <c r="O48" s="2"/>
      <c r="P48" s="2"/>
      <c r="Q48" s="2"/>
    </row>
    <row r="49">
      <c r="A49" s="10"/>
      <c r="B49" s="51" t="s">
        <v>48</v>
      </c>
      <c r="C49" s="1"/>
      <c r="D49" s="1"/>
      <c r="E49" s="52" t="s">
        <v>71</v>
      </c>
      <c r="F49" s="1"/>
      <c r="G49" s="1"/>
      <c r="H49" s="42"/>
      <c r="I49" s="1"/>
      <c r="J49" s="42"/>
      <c r="K49" s="1"/>
      <c r="L49" s="1"/>
      <c r="M49" s="13"/>
      <c r="N49" s="2"/>
      <c r="O49" s="2"/>
      <c r="P49" s="2"/>
      <c r="Q49" s="2"/>
    </row>
    <row r="50">
      <c r="A50" s="10"/>
      <c r="B50" s="51" t="s">
        <v>50</v>
      </c>
      <c r="C50" s="1"/>
      <c r="D50" s="1"/>
      <c r="E50" s="52" t="s">
        <v>51</v>
      </c>
      <c r="F50" s="1"/>
      <c r="G50" s="1"/>
      <c r="H50" s="42"/>
      <c r="I50" s="1"/>
      <c r="J50" s="42"/>
      <c r="K50" s="1"/>
      <c r="L50" s="1"/>
      <c r="M50" s="13"/>
      <c r="N50" s="2"/>
      <c r="O50" s="2"/>
      <c r="P50" s="2"/>
      <c r="Q50" s="2"/>
    </row>
    <row r="51" thickBot="1">
      <c r="A51" s="10"/>
      <c r="B51" s="53" t="s">
        <v>52</v>
      </c>
      <c r="C51" s="54"/>
      <c r="D51" s="54"/>
      <c r="E51" s="55"/>
      <c r="F51" s="54"/>
      <c r="G51" s="54"/>
      <c r="H51" s="56"/>
      <c r="I51" s="54"/>
      <c r="J51" s="56"/>
      <c r="K51" s="54"/>
      <c r="L51" s="54"/>
      <c r="M51" s="13"/>
      <c r="N51" s="2"/>
      <c r="O51" s="2"/>
      <c r="P51" s="2"/>
      <c r="Q51" s="2"/>
    </row>
    <row r="52" thickTop="1">
      <c r="A52" s="10"/>
      <c r="B52" s="43">
        <v>4</v>
      </c>
      <c r="C52" s="44" t="s">
        <v>72</v>
      </c>
      <c r="D52" s="44"/>
      <c r="E52" s="44" t="s">
        <v>73</v>
      </c>
      <c r="F52" s="44" t="s">
        <v>7</v>
      </c>
      <c r="G52" s="45" t="s">
        <v>62</v>
      </c>
      <c r="H52" s="69">
        <v>1479</v>
      </c>
      <c r="I52" s="70">
        <v>0</v>
      </c>
      <c r="J52" s="71">
        <f>ROUND(H52*I52,2)</f>
        <v>0</v>
      </c>
      <c r="K52" s="72">
        <v>0.20999999999999999</v>
      </c>
      <c r="L52" s="73">
        <f>ROUND(J52*1.21,2)</f>
        <v>0</v>
      </c>
      <c r="M52" s="13"/>
      <c r="N52" s="2"/>
      <c r="O52" s="2"/>
      <c r="P52" s="2"/>
      <c r="Q52" s="33">
        <f>IF(ISNUMBER(K52),IF(H52&gt;0,IF(I52&gt;0,J52,0),0),0)</f>
        <v>0</v>
      </c>
      <c r="R52" s="9">
        <f>IF(ISNUMBER(K52)=FALSE,J52,0)</f>
        <v>0</v>
      </c>
    </row>
    <row r="53">
      <c r="A53" s="10"/>
      <c r="B53" s="51" t="s">
        <v>44</v>
      </c>
      <c r="C53" s="1"/>
      <c r="D53" s="1"/>
      <c r="E53" s="52" t="s">
        <v>74</v>
      </c>
      <c r="F53" s="1"/>
      <c r="G53" s="1"/>
      <c r="H53" s="42"/>
      <c r="I53" s="1"/>
      <c r="J53" s="42"/>
      <c r="K53" s="1"/>
      <c r="L53" s="1"/>
      <c r="M53" s="13"/>
      <c r="N53" s="2"/>
      <c r="O53" s="2"/>
      <c r="P53" s="2"/>
      <c r="Q53" s="2"/>
    </row>
    <row r="54">
      <c r="A54" s="10"/>
      <c r="B54" s="51" t="s">
        <v>46</v>
      </c>
      <c r="C54" s="1"/>
      <c r="D54" s="1"/>
      <c r="E54" s="52" t="s">
        <v>70</v>
      </c>
      <c r="F54" s="1"/>
      <c r="G54" s="1"/>
      <c r="H54" s="42"/>
      <c r="I54" s="1"/>
      <c r="J54" s="42"/>
      <c r="K54" s="1"/>
      <c r="L54" s="1"/>
      <c r="M54" s="13"/>
      <c r="N54" s="2"/>
      <c r="O54" s="2"/>
      <c r="P54" s="2"/>
      <c r="Q54" s="2"/>
    </row>
    <row r="55">
      <c r="A55" s="10"/>
      <c r="B55" s="51" t="s">
        <v>48</v>
      </c>
      <c r="C55" s="1"/>
      <c r="D55" s="1"/>
      <c r="E55" s="52" t="s">
        <v>71</v>
      </c>
      <c r="F55" s="1"/>
      <c r="G55" s="1"/>
      <c r="H55" s="42"/>
      <c r="I55" s="1"/>
      <c r="J55" s="42"/>
      <c r="K55" s="1"/>
      <c r="L55" s="1"/>
      <c r="M55" s="13"/>
      <c r="N55" s="2"/>
      <c r="O55" s="2"/>
      <c r="P55" s="2"/>
      <c r="Q55" s="2"/>
    </row>
    <row r="56">
      <c r="A56" s="10"/>
      <c r="B56" s="51" t="s">
        <v>50</v>
      </c>
      <c r="C56" s="1"/>
      <c r="D56" s="1"/>
      <c r="E56" s="52" t="s">
        <v>51</v>
      </c>
      <c r="F56" s="1"/>
      <c r="G56" s="1"/>
      <c r="H56" s="42"/>
      <c r="I56" s="1"/>
      <c r="J56" s="42"/>
      <c r="K56" s="1"/>
      <c r="L56" s="1"/>
      <c r="M56" s="13"/>
      <c r="N56" s="2"/>
      <c r="O56" s="2"/>
      <c r="P56" s="2"/>
      <c r="Q56" s="2"/>
    </row>
    <row r="57" thickBot="1">
      <c r="A57" s="10"/>
      <c r="B57" s="53" t="s">
        <v>52</v>
      </c>
      <c r="C57" s="54"/>
      <c r="D57" s="54"/>
      <c r="E57" s="55"/>
      <c r="F57" s="54"/>
      <c r="G57" s="54"/>
      <c r="H57" s="56"/>
      <c r="I57" s="54"/>
      <c r="J57" s="56"/>
      <c r="K57" s="54"/>
      <c r="L57" s="54"/>
      <c r="M57" s="13"/>
      <c r="N57" s="2"/>
      <c r="O57" s="2"/>
      <c r="P57" s="2"/>
      <c r="Q57" s="2"/>
    </row>
    <row r="58" thickTop="1" thickBot="1" ht="25" customHeight="1">
      <c r="A58" s="10"/>
      <c r="B58" s="1"/>
      <c r="C58" s="57">
        <v>9</v>
      </c>
      <c r="D58" s="1"/>
      <c r="E58" s="57" t="s">
        <v>31</v>
      </c>
      <c r="F58" s="1"/>
      <c r="G58" s="58" t="s">
        <v>53</v>
      </c>
      <c r="H58" s="59">
        <f>J46+J52</f>
        <v>0</v>
      </c>
      <c r="I58" s="58" t="s">
        <v>54</v>
      </c>
      <c r="J58" s="60">
        <f>(L58-H58)</f>
        <v>0</v>
      </c>
      <c r="K58" s="58" t="s">
        <v>55</v>
      </c>
      <c r="L58" s="61">
        <f>ROUND((J46+J52)*1.21,2)</f>
        <v>0</v>
      </c>
      <c r="M58" s="13"/>
      <c r="N58" s="2"/>
      <c r="O58" s="2"/>
      <c r="P58" s="2"/>
      <c r="Q58" s="33">
        <f>0+Q46+Q52</f>
        <v>0</v>
      </c>
      <c r="R58" s="9">
        <f>0+R46+R52</f>
        <v>0</v>
      </c>
      <c r="S58" s="62">
        <f>Q58*(1+J58)+R58</f>
        <v>0</v>
      </c>
    </row>
    <row r="59" thickTop="1" thickBot="1" ht="25" customHeight="1">
      <c r="A59" s="10"/>
      <c r="B59" s="63"/>
      <c r="C59" s="63"/>
      <c r="D59" s="63"/>
      <c r="E59" s="63"/>
      <c r="F59" s="63"/>
      <c r="G59" s="64" t="s">
        <v>56</v>
      </c>
      <c r="H59" s="65">
        <f>0+J46+J52</f>
        <v>0</v>
      </c>
      <c r="I59" s="64" t="s">
        <v>57</v>
      </c>
      <c r="J59" s="66">
        <f>0+J58</f>
        <v>0</v>
      </c>
      <c r="K59" s="64" t="s">
        <v>58</v>
      </c>
      <c r="L59" s="67">
        <f>0+L58</f>
        <v>0</v>
      </c>
      <c r="M59" s="13"/>
      <c r="N59" s="2"/>
      <c r="O59" s="2"/>
      <c r="P59" s="2"/>
      <c r="Q59" s="2"/>
    </row>
    <row r="60">
      <c r="A60" s="14"/>
      <c r="B60" s="4"/>
      <c r="C60" s="4"/>
      <c r="D60" s="4"/>
      <c r="E60" s="4"/>
      <c r="F60" s="4"/>
      <c r="G60" s="4"/>
      <c r="H60" s="74"/>
      <c r="I60" s="4"/>
      <c r="J60" s="74"/>
      <c r="K60" s="4"/>
      <c r="L60" s="4"/>
      <c r="M60" s="15"/>
      <c r="N60" s="2"/>
      <c r="O60" s="2"/>
      <c r="P60" s="2"/>
      <c r="Q60" s="2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2"/>
      <c r="O61" s="2"/>
      <c r="P61" s="2"/>
      <c r="Q61" s="2"/>
    </row>
  </sheetData>
  <mergeCells count="3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33:D33"/>
    <mergeCell ref="B27:L27"/>
    <mergeCell ref="B20:D20"/>
    <mergeCell ref="B38:D38"/>
    <mergeCell ref="B39:D39"/>
    <mergeCell ref="B40:D40"/>
    <mergeCell ref="B41:D41"/>
    <mergeCell ref="B42:D42"/>
    <mergeCell ref="B36:L36"/>
    <mergeCell ref="B21:D21"/>
    <mergeCell ref="B47:D47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45:L45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2025-11-05T10:11:09Z</dcterms:modified>
</cp:coreProperties>
</file>